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privat\Honlap\Innovációhoz\Új innov ind útm\"/>
    </mc:Choice>
  </mc:AlternateContent>
  <bookViews>
    <workbookView xWindow="-105" yWindow="-105" windowWidth="19425" windowHeight="10425"/>
  </bookViews>
  <sheets>
    <sheet name="Értékelő táblázat" sheetId="3" r:id="rId1"/>
  </sheets>
  <definedNames>
    <definedName name="_xlnm.Print_Area" localSheetId="0">'Értékelő táblázat'!$A$1:$O$60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3" l="1"/>
  <c r="D55" i="3"/>
  <c r="D53" i="3"/>
  <c r="D52" i="3"/>
  <c r="D51" i="3"/>
  <c r="D50" i="3"/>
  <c r="F18" i="3"/>
  <c r="F19" i="3"/>
  <c r="F20" i="3"/>
  <c r="F21" i="3"/>
  <c r="F23" i="3"/>
  <c r="F24" i="3"/>
  <c r="F25" i="3"/>
  <c r="F27" i="3"/>
  <c r="F28" i="3"/>
  <c r="F29" i="3"/>
  <c r="F31" i="3"/>
  <c r="F32" i="3"/>
  <c r="F33" i="3"/>
  <c r="F34" i="3"/>
  <c r="F35" i="3"/>
  <c r="F36" i="3"/>
  <c r="F37" i="3"/>
  <c r="F39" i="3"/>
  <c r="F40" i="3"/>
  <c r="F41" i="3"/>
  <c r="F42" i="3"/>
  <c r="F44" i="3"/>
  <c r="F45" i="3"/>
  <c r="F46" i="3"/>
  <c r="F47" i="3"/>
  <c r="D59" i="3" l="1"/>
  <c r="F5" i="3"/>
  <c r="F6" i="3"/>
  <c r="F7" i="3"/>
  <c r="F8" i="3"/>
  <c r="F9" i="3"/>
  <c r="F10" i="3"/>
  <c r="F11" i="3"/>
  <c r="F12" i="3"/>
  <c r="F13" i="3"/>
  <c r="F14" i="3"/>
  <c r="F15" i="3"/>
  <c r="F16" i="3"/>
  <c r="F4" i="3"/>
  <c r="D60" i="3" l="1"/>
  <c r="H18" i="3" s="1"/>
  <c r="H17" i="3"/>
</calcChain>
</file>

<file path=xl/sharedStrings.xml><?xml version="1.0" encoding="utf-8"?>
<sst xmlns="http://schemas.openxmlformats.org/spreadsheetml/2006/main" count="138" uniqueCount="104">
  <si>
    <t>Mutató</t>
  </si>
  <si>
    <t>Súly</t>
  </si>
  <si>
    <t>II.1.1 Fajszerkezet/termékszerkezet</t>
  </si>
  <si>
    <t>II.1.2 Végtermék feldolgozottsági szintje</t>
  </si>
  <si>
    <t>II.2.1 Technológia komplexitása</t>
  </si>
  <si>
    <t>II.2.2 Hozam</t>
  </si>
  <si>
    <t>II.2.3 Termékegységre jutó árbevétel</t>
  </si>
  <si>
    <t>III.1.1 KFI ráfordítás</t>
  </si>
  <si>
    <t>III.1.2 Szabadalmak, szellemi tulajdonjog</t>
  </si>
  <si>
    <t>III.1.3 Innovatív termékek </t>
  </si>
  <si>
    <t>III.1.4 Innovációs együttműködések száma</t>
  </si>
  <si>
    <t>III.1.5 KFI projektek</t>
  </si>
  <si>
    <t>III.1.6 Innovációs konferencia</t>
  </si>
  <si>
    <t>III.2.1 Vízhasznosítás</t>
  </si>
  <si>
    <t>III.2.2 Minősítések</t>
  </si>
  <si>
    <t>Termelési volumen várható növekedése</t>
  </si>
  <si>
    <t>Hozam növekedése</t>
  </si>
  <si>
    <t>Megmaradás növekedése (akvakultúra-termelésben releváns)</t>
  </si>
  <si>
    <t>Vágási kihozatal javulása (feldolgozás során releváns)</t>
  </si>
  <si>
    <t>Innovációs szint értékelése</t>
  </si>
  <si>
    <t>Érték</t>
  </si>
  <si>
    <t>Minősítés</t>
  </si>
  <si>
    <t>Ágazati szintű értékelés</t>
  </si>
  <si>
    <t>Alacsony szint</t>
  </si>
  <si>
    <t>3,1-5,0</t>
  </si>
  <si>
    <t>Fejlődő szint</t>
  </si>
  <si>
    <t>5,1-7,0</t>
  </si>
  <si>
    <t>Versenyképes szint</t>
  </si>
  <si>
    <t>Kiváló, nemzetközi szintű</t>
  </si>
  <si>
    <t>Az ágazati átlagnál jelentősen magasabb innovációs szint</t>
  </si>
  <si>
    <t>5. táblázat A pályázatot benyújtó szervezet innovációs szintjének és képességének összefoglaló minősítése</t>
  </si>
  <si>
    <t>Indikátor típus</t>
  </si>
  <si>
    <t>Súlyozott Pont érték</t>
  </si>
  <si>
    <t>Alap Pont érték</t>
  </si>
  <si>
    <t>Szervezeti</t>
  </si>
  <si>
    <t>Gazdasági</t>
  </si>
  <si>
    <t>A projekt innovációs tartalmának mutatószámai a termelésnövekedési indikátor alapján</t>
  </si>
  <si>
    <t>Profitráta javulása</t>
  </si>
  <si>
    <t>Önköltség csökkenése</t>
  </si>
  <si>
    <t>Árrés javulása</t>
  </si>
  <si>
    <t xml:space="preserve">A projekt innovációs tartalmának mutatószámai a jövedelmezőségindikátor alapján </t>
  </si>
  <si>
    <t xml:space="preserve">A projekt innovációs tartalmának mutatószámai a menedzsmentindikátor alapján </t>
  </si>
  <si>
    <t>Adminisztratív költségek csökkenése</t>
  </si>
  <si>
    <t>Adatszolgáltatás színvonalának javulása</t>
  </si>
  <si>
    <t xml:space="preserve">A projekt innovációs tartalmának mutatószámai az állatjóléti indikátor alapján </t>
  </si>
  <si>
    <t>Növekedési ütem (SGR) javulása</t>
  </si>
  <si>
    <t>FCR csökkenése</t>
  </si>
  <si>
    <t>Elhullás csökkenése</t>
  </si>
  <si>
    <t>Környezeti</t>
  </si>
  <si>
    <t xml:space="preserve">A projekt innovációs tartalmának mutatószámai a fenntarthatósági indikátor alapján </t>
  </si>
  <si>
    <t>Vízhasználat javulása</t>
  </si>
  <si>
    <t>Tápanyagkibocsátás csökkenése</t>
  </si>
  <si>
    <t>Energiafogyasztás csökkenése</t>
  </si>
  <si>
    <t>TIHP értéke</t>
  </si>
  <si>
    <t>Hatás minősítése</t>
  </si>
  <si>
    <t>Nincs vagy elhanyagolható hatás</t>
  </si>
  <si>
    <t>Mérsékelt vállalati javulás</t>
  </si>
  <si>
    <t>Kiemelkedő vállalati javulás, ágazati szinten is példaértékű</t>
  </si>
  <si>
    <t>12. táblázat A benyújtott projekt innovációs tartalmának összefoglaló minősítése</t>
  </si>
  <si>
    <t>Számítási képlet</t>
  </si>
  <si>
    <t>Gazdasági indikátorok alap pontszáma</t>
  </si>
  <si>
    <t>Környezeti indikátorok alap pontszáma</t>
  </si>
  <si>
    <t>Gazdasági indikátorok súlyozása</t>
  </si>
  <si>
    <t>Környezeti indikátorok súlyozása</t>
  </si>
  <si>
    <t>Relevancia értékek</t>
  </si>
  <si>
    <t>Releváns</t>
  </si>
  <si>
    <t>Nem releváns</t>
  </si>
  <si>
    <t>Indikátor relevanciája az adott projektben</t>
  </si>
  <si>
    <t>1. sz. példa</t>
  </si>
  <si>
    <t>A pályázatot benyújtó szervezet innovációs szintjének és képességének összefoglaló minősítése</t>
  </si>
  <si>
    <t xml:space="preserve"> A benyújtott projekt innovációs tartalmának összefoglaló minősítése</t>
  </si>
  <si>
    <t>TIHP értéke (kompenzációs szorzó nélkül)</t>
  </si>
  <si>
    <t>TIHP értéke (kompenzációs szorzóval)</t>
  </si>
  <si>
    <t>Innovatív és hatékony szint</t>
  </si>
  <si>
    <t>Igen alacsony innovációs szint</t>
  </si>
  <si>
    <t>Átlagos, alacsony innovációs szint</t>
  </si>
  <si>
    <t>Az ágazati átlagnál kissé magasabb innovációs szint</t>
  </si>
  <si>
    <t>≤1,0</t>
  </si>
  <si>
    <t>1,01-1,90</t>
  </si>
  <si>
    <t>1,91-2,90</t>
  </si>
  <si>
    <t>A termelési környezet több területére is kiterjedő, számottevő vállalati javulás</t>
  </si>
  <si>
    <t>2,91-3,9</t>
  </si>
  <si>
    <t>Jelentős vállalati javulás</t>
  </si>
  <si>
    <t>&gt;3,91</t>
  </si>
  <si>
    <t>Munkavégzés hatékonyságának növelése</t>
  </si>
  <si>
    <t>A projekt innovációs tartalmának mutatószámai a társadalmi elfogadottság indikátor alapján</t>
  </si>
  <si>
    <t>Társadalmi</t>
  </si>
  <si>
    <t>Akvakultúrához kapcsolódó multifunkciós elemek száma</t>
  </si>
  <si>
    <t>A multifunkciós gazdálkodás eredményeként bevont látogatók száma</t>
  </si>
  <si>
    <t>A multifunkciós gazdálkodás eredményeként edukált személyek száma</t>
  </si>
  <si>
    <t>Kommunikációs mutató</t>
  </si>
  <si>
    <t xml:space="preserve">A projekt innovációs tartalmának mutatószámai a társadalmi elérés indikátor alapján </t>
  </si>
  <si>
    <t>Üzleti folyamatinnováció eredményeként elért médiamegjelenések száma</t>
  </si>
  <si>
    <t>Üzleti folyamatinnováció eredményeként elért személyek száma</t>
  </si>
  <si>
    <t>Innovatív értékesítési csatornákon keresztül elért vásárlók száma</t>
  </si>
  <si>
    <t>Releváns Gazdasági indikátorok mutatószáma</t>
  </si>
  <si>
    <t>Releváns Környezeti indikátorok mutatószáma</t>
  </si>
  <si>
    <t>Releváns Társadalmi indikátorok mutatószáma</t>
  </si>
  <si>
    <t>Társadalmi indikátorok alap pontszáma</t>
  </si>
  <si>
    <t>Társadalmi indikátorok súlyozása</t>
  </si>
  <si>
    <t>1,0-1,5</t>
  </si>
  <si>
    <t>1,6-3,0</t>
  </si>
  <si>
    <t>7,1-10,0</t>
  </si>
  <si>
    <t>Az ágazati átlagnál jelentősen magasabb, nemzetközi innovációs szint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</si>
</sst>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0" xfId="0" applyFont="1"/>
    <xf numFmtId="9" fontId="0" fillId="0" borderId="0" xfId="1" applyFont="1"/>
    <xf numFmtId="2" fontId="2" fillId="0" borderId="0" xfId="0" applyNumberFormat="1" applyFont="1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0" fillId="2" borderId="0" xfId="0" applyFill="1"/>
    <xf numFmtId="0" fontId="2" fillId="0" borderId="0" xfId="0" applyFont="1" applyFill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9" fontId="6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20955</xdr:colOff>
      <xdr:row>35</xdr:row>
      <xdr:rowOff>15240</xdr:rowOff>
    </xdr:from>
    <xdr:ext cx="4375785" cy="38021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5C33DDF-EC60-4F68-13A5-FF241261A29A}"/>
                </a:ext>
              </a:extLst>
            </xdr:cNvPr>
            <xdr:cNvSpPr txBox="1"/>
          </xdr:nvSpPr>
          <xdr:spPr>
            <a:xfrm>
              <a:off x="8669655" y="7254240"/>
              <a:ext cx="4375785" cy="3802131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A TIHP számítása a következő:</a:t>
              </a:r>
            </a:p>
            <a:p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Ha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 és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1; vagy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 és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1; vagy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 és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1, akkor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u-H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𝑇𝐼𝐻𝑃</m:t>
                    </m:r>
                    <m:r>
                      <a:rPr lang="hu-H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hu-H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nary>
                              <m:naryPr>
                                <m:chr m:val="∑"/>
                                <m:limLoc m:val="undOvr"/>
                                <m:subHide m:val="on"/>
                                <m:supHide m:val="on"/>
                                <m:ctrlP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bSup>
                                  <m:sSubSupPr>
                                    <m:ctrlP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𝐼</m:t>
                                    </m:r>
                                  </m:e>
                                  <m:sub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𝐺𝑎𝑧𝑑</m:t>
                                    </m:r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.</m:t>
                                    </m:r>
                                  </m:sub>
                                  <m:sup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𝑟𝑒𝑙</m:t>
                                    </m:r>
                                  </m:sup>
                                </m:sSubSup>
                              </m:e>
                            </m:nary>
                          </m:num>
                          <m:den>
                            <m:sSub>
                              <m:sSubPr>
                                <m:ctrlP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lang="hu-H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b>
                          <m:sSubPr>
                            <m:ctrlP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𝜔</m:t>
                            </m:r>
                          </m:e>
                          <m:sub>
                            <m: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lang="hu-H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nary>
                              <m:naryPr>
                                <m:chr m:val="∑"/>
                                <m:limLoc m:val="undOvr"/>
                                <m:subHide m:val="on"/>
                                <m:supHide m:val="on"/>
                                <m:ctrlP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bSup>
                                  <m:sSubSupPr>
                                    <m:ctrlP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𝐼</m:t>
                                    </m:r>
                                  </m:e>
                                  <m:sub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𝐾</m:t>
                                    </m:r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ö</m:t>
                                    </m:r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𝑟𝑛𝑦</m:t>
                                    </m:r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.</m:t>
                                    </m:r>
                                  </m:sub>
                                  <m:sup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𝑟𝑒𝑙</m:t>
                                    </m:r>
                                  </m:sup>
                                </m:sSubSup>
                              </m:e>
                            </m:nary>
                          </m:num>
                          <m:den>
                            <m:sSub>
                              <m:sSubPr>
                                <m:ctrlP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  <m:r>
                          <a:rPr lang="hu-H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b>
                          <m:sSubPr>
                            <m:ctrlP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𝜔</m:t>
                            </m:r>
                          </m:e>
                          <m:sub>
                            <m: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hu-H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nary>
                              <m:naryPr>
                                <m:chr m:val="∑"/>
                                <m:limLoc m:val="undOvr"/>
                                <m:subHide m:val="on"/>
                                <m:supHide m:val="on"/>
                                <m:ctrlP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bSup>
                                  <m:sSubSupPr>
                                    <m:ctrlP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𝐼</m:t>
                                    </m:r>
                                  </m:e>
                                  <m:sub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á</m:t>
                                    </m:r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𝑟𝑠</m:t>
                                    </m:r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.</m:t>
                                    </m:r>
                                  </m:sub>
                                  <m:sup>
                                    <m:r>
                                      <a:rPr lang="hu-HU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𝑟𝑒𝑙</m:t>
                                    </m:r>
                                  </m:sup>
                                </m:sSubSup>
                              </m:e>
                            </m:nary>
                          </m:num>
                          <m:den>
                            <m:sSub>
                              <m:sSubPr>
                                <m:ctrlP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hu-H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  <m:r>
                          <a:rPr lang="hu-H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b>
                          <m:sSubPr>
                            <m:ctrlP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𝜔</m:t>
                            </m:r>
                          </m:e>
                          <m:sub>
                            <m:r>
                              <a:rPr lang="hu-H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e>
                    </m:d>
                    <m:r>
                      <a:rPr lang="hu-H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hu-H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𝐵</m:t>
                    </m:r>
                  </m:oMath>
                </m:oMathPara>
              </a14:m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ahol: </a:t>
              </a:r>
            </a:p>
            <a:p>
              <a:pPr lvl="0"/>
              <a:r>
                <a:rPr lang="hu-HU" sz="11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1. Gazdasági indikátorcsoport: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, 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, 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 gazdasági indikátorcsoportba tartozó indikátorok (termelésnövekedési indikátor, jövedelmezőségindikátor, menedzsmentindikátor) pontszámai;</a:t>
              </a:r>
            </a:p>
            <a:p>
              <a:pPr lvl="0"/>
              <a:r>
                <a:rPr lang="hu-HU" sz="11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2. Környezeti indikátorcsoport: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4 ,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 környezeti indikátorcsoportba tartozó indikátorok (állatjóléti indikátor, fenntarthatósági indikátor) pontszámai;</a:t>
              </a:r>
            </a:p>
            <a:p>
              <a:pPr lvl="0"/>
              <a:r>
                <a:rPr lang="hu-HU" sz="11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3. Társadalmi indikátorcsoport: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 társadalmi elfogadottság indikátor pontszámai;</a:t>
              </a:r>
            </a:p>
            <a:p>
              <a:pPr lvl="0"/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1. csoport releváns indikátorainak a száma</a:t>
              </a:r>
            </a:p>
            <a:p>
              <a:pPr lvl="0"/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2. csoport releváns indikátorainak a száma</a:t>
              </a:r>
            </a:p>
            <a:p>
              <a:pPr lvl="0"/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3. csoport 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releváns indikátorainak a száma</a:t>
              </a:r>
            </a:p>
            <a:p>
              <a:pPr lvl="0"/>
              <a14:m>
                <m:oMath xmlns:m="http://schemas.openxmlformats.org/officeDocument/2006/math">
                  <m:sSub>
                    <m:sSubPr>
                      <m:ctrlP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𝜔</m:t>
                      </m:r>
                    </m:e>
                    <m:sub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hu-HU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 </m:t>
                  </m:r>
                  <m:sSub>
                    <m:sSubPr>
                      <m:ctrlP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𝜔</m:t>
                      </m:r>
                    </m:e>
                    <m:sub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  <m:r>
                    <a:rPr lang="hu-HU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  </m:t>
                  </m:r>
                  <m:sSub>
                    <m:sSubPr>
                      <m:ctrlP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𝜔</m:t>
                      </m:r>
                    </m:e>
                    <m:sub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</m:oMath>
              </a14:m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a három indikátorcsoport súlya (jelen esetben </a:t>
              </a:r>
              <a14:m>
                <m:oMath xmlns:m="http://schemas.openxmlformats.org/officeDocument/2006/math">
                  <m:sSub>
                    <m:sSubPr>
                      <m:ctrlP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𝜔</m:t>
                      </m:r>
                    </m:e>
                    <m:sub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</m:oMath>
              </a14:m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0,4; </a:t>
              </a:r>
              <a14:m>
                <m:oMath xmlns:m="http://schemas.openxmlformats.org/officeDocument/2006/math">
                  <m:sSub>
                    <m:sSubPr>
                      <m:ctrlP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𝜔</m:t>
                      </m:r>
                    </m:e>
                    <m:sub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</m:oMath>
              </a14:m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0,6; </a:t>
              </a:r>
              <a14:m>
                <m:oMath xmlns:m="http://schemas.openxmlformats.org/officeDocument/2006/math">
                  <m:sSub>
                    <m:sSubPr>
                      <m:ctrlP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𝜔</m:t>
                      </m:r>
                    </m:e>
                    <m:sub>
                      <m:r>
                        <a:rPr lang="hu-HU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3</m:t>
                      </m:r>
                    </m:sub>
                  </m:sSub>
                </m:oMath>
              </a14:m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0,6)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/>
              <a14:m>
                <m:oMath xmlns:m="http://schemas.openxmlformats.org/officeDocument/2006/math">
                  <m:r>
                    <a:rPr lang="hu-HU" sz="110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𝐵</m:t>
                  </m:r>
                </m:oMath>
              </a14:m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1,20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 ha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+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vagy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vagy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+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&gt; 2, 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különben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B = 1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xmlns:a14="http://schemas.microsoft.com/office/drawing/2010/main" id="{C5C33DDF-EC60-4F68-13A5-FF241261A29A}"/>
                </a:ext>
              </a:extLst>
            </xdr:cNvPr>
            <xdr:cNvSpPr txBox="1"/>
          </xdr:nvSpPr>
          <xdr:spPr>
            <a:xfrm>
              <a:off x="8669655" y="7254240"/>
              <a:ext cx="4375785" cy="3802131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A TIHP számítása a következő:</a:t>
              </a:r>
            </a:p>
            <a:p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Ha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 és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1; vagy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 és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1; vagy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 és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≥ 1, akkor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𝑇𝐼𝐻𝑃=((∑1▒𝐼_(𝐺𝑎𝑧𝑑.)^𝑟𝑒𝑙 )/𝑛_1 ∙𝜔_1+(∑1▒𝐼_(𝐾ö𝑟𝑛𝑦.)^𝑟𝑒𝑙 )/𝑛_2 ∙𝜔_2+(∑1▒𝐼_(𝑇á𝑟𝑠.)^𝑟𝑒𝑙 )/𝑛_3 ∙𝜔_3 )∙𝐵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ahol: </a:t>
              </a:r>
            </a:p>
            <a:p>
              <a:pPr lvl="0"/>
              <a:r>
                <a:rPr lang="hu-HU" sz="11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1. Gazdasági indikátorcsoport: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, 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, 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 gazdasági indikátorcsoportba tartozó indikátorok (termelésnövekedési indikátor, jövedelmezőségindikátor, menedzsmentindikátor) pontszámai;</a:t>
              </a:r>
            </a:p>
            <a:p>
              <a:pPr lvl="0"/>
              <a:r>
                <a:rPr lang="hu-HU" sz="11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2. Környezeti indikátorcsoport: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4 ,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 környezeti indikátorcsoportba tartozó indikátorok (állatjóléti indikátor, fenntarthatósági indikátor) pontszámai;</a:t>
              </a:r>
            </a:p>
            <a:p>
              <a:pPr lvl="0"/>
              <a:r>
                <a:rPr lang="hu-HU" sz="11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3. Társadalmi indikátorcsoport: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 társadalmi elfogadottság indikátor pontszámai;</a:t>
              </a:r>
            </a:p>
            <a:p>
              <a:pPr lvl="0"/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1. csoport releváns indikátorainak a száma</a:t>
              </a:r>
            </a:p>
            <a:p>
              <a:pPr lvl="0"/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2. csoport releváns indikátorainak a száma</a:t>
              </a:r>
            </a:p>
            <a:p>
              <a:pPr lvl="0"/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3. csoport 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releváns indikátorainak a száma</a:t>
              </a:r>
            </a:p>
            <a:p>
              <a:pPr lvl="0"/>
              <a:r>
                <a:rPr lang="hu-H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𝜔_1,  𝜔_2,  𝜔_3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a három indikátorcsoport súlya (jelen esetben </a:t>
              </a:r>
              <a:r>
                <a:rPr lang="hu-H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𝜔_1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0,4; </a:t>
              </a:r>
              <a:r>
                <a:rPr lang="hu-H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𝜔_2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0,6; </a:t>
              </a:r>
              <a:r>
                <a:rPr lang="hu-H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𝜔_3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0,6)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lvl="0"/>
              <a:r>
                <a:rPr lang="hu-H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𝐵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1,20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, ha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+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vagy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vagy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+ n</a:t>
              </a:r>
              <a:r>
                <a:rPr lang="hu-HU" sz="1100" i="1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&gt; 2, </a:t>
              </a:r>
              <a:r>
                <a:rPr lang="hu-HU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különben</a:t>
              </a:r>
              <a:r>
                <a:rPr lang="hu-HU" sz="11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B = 1</a:t>
              </a:r>
              <a:endParaRPr lang="hu-HU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view="pageLayout" zoomScale="55" zoomScaleNormal="85" zoomScalePageLayoutView="55" workbookViewId="0">
      <selection activeCell="C4" sqref="C4"/>
    </sheetView>
  </sheetViews>
  <sheetFormatPr defaultRowHeight="15" x14ac:dyDescent="0.25"/>
  <cols>
    <col min="1" max="1" width="13.140625" customWidth="1"/>
    <col min="2" max="2" width="15.5703125" customWidth="1"/>
    <col min="3" max="3" width="56.5703125" customWidth="1"/>
    <col min="4" max="4" width="14.140625" customWidth="1"/>
    <col min="5" max="5" width="9.5703125" customWidth="1"/>
    <col min="6" max="6" width="11.28515625" customWidth="1"/>
    <col min="7" max="7" width="9.42578125" customWidth="1"/>
    <col min="8" max="8" width="13.28515625" bestFit="1" customWidth="1"/>
    <col min="9" max="9" width="11.5703125" customWidth="1"/>
    <col min="10" max="10" width="25.140625" customWidth="1"/>
    <col min="13" max="13" width="31.140625" customWidth="1"/>
    <col min="18" max="18" width="0" hidden="1" customWidth="1"/>
  </cols>
  <sheetData>
    <row r="1" spans="1:18" x14ac:dyDescent="0.25">
      <c r="E1" s="17" t="s">
        <v>68</v>
      </c>
      <c r="F1" s="17"/>
      <c r="G1" s="2"/>
    </row>
    <row r="2" spans="1:18" ht="60" x14ac:dyDescent="0.25">
      <c r="A2" s="7" t="s">
        <v>31</v>
      </c>
      <c r="B2" s="7" t="s">
        <v>67</v>
      </c>
      <c r="C2" s="7" t="s">
        <v>0</v>
      </c>
      <c r="D2" s="7" t="s">
        <v>1</v>
      </c>
      <c r="E2" s="8" t="s">
        <v>33</v>
      </c>
      <c r="F2" s="7" t="s">
        <v>32</v>
      </c>
      <c r="G2" s="2"/>
      <c r="I2" s="2" t="s">
        <v>30</v>
      </c>
      <c r="R2" t="s">
        <v>64</v>
      </c>
    </row>
    <row r="3" spans="1:18" x14ac:dyDescent="0.25">
      <c r="A3" s="3" t="s">
        <v>19</v>
      </c>
      <c r="B3" s="3"/>
      <c r="E3" s="6"/>
      <c r="I3" s="13" t="s">
        <v>20</v>
      </c>
      <c r="J3" s="13" t="s">
        <v>21</v>
      </c>
      <c r="K3" s="13" t="s">
        <v>22</v>
      </c>
      <c r="R3" t="s">
        <v>65</v>
      </c>
    </row>
    <row r="4" spans="1:18" x14ac:dyDescent="0.25">
      <c r="A4" t="s">
        <v>34</v>
      </c>
      <c r="B4" s="11"/>
      <c r="C4" t="s">
        <v>2</v>
      </c>
      <c r="D4" s="4">
        <v>0.2</v>
      </c>
      <c r="E4" s="6"/>
      <c r="F4">
        <f>D4*E4</f>
        <v>0</v>
      </c>
      <c r="I4" t="s">
        <v>100</v>
      </c>
      <c r="J4" t="s">
        <v>23</v>
      </c>
      <c r="K4" t="s">
        <v>74</v>
      </c>
      <c r="R4" t="s">
        <v>66</v>
      </c>
    </row>
    <row r="5" spans="1:18" x14ac:dyDescent="0.25">
      <c r="A5" t="s">
        <v>34</v>
      </c>
      <c r="B5" s="11"/>
      <c r="C5" t="s">
        <v>3</v>
      </c>
      <c r="D5" s="4">
        <v>0.2</v>
      </c>
      <c r="E5" s="6"/>
      <c r="F5">
        <f t="shared" ref="F5:F47" si="0">D5*E5</f>
        <v>0</v>
      </c>
      <c r="I5" t="s">
        <v>101</v>
      </c>
      <c r="J5" t="s">
        <v>25</v>
      </c>
      <c r="K5" t="s">
        <v>75</v>
      </c>
    </row>
    <row r="6" spans="1:18" x14ac:dyDescent="0.25">
      <c r="A6" t="s">
        <v>34</v>
      </c>
      <c r="B6" s="11"/>
      <c r="C6" t="s">
        <v>4</v>
      </c>
      <c r="D6" s="4">
        <v>0.2</v>
      </c>
      <c r="E6" s="6"/>
      <c r="F6">
        <f t="shared" si="0"/>
        <v>0</v>
      </c>
      <c r="I6" t="s">
        <v>24</v>
      </c>
      <c r="J6" t="s">
        <v>27</v>
      </c>
      <c r="K6" t="s">
        <v>76</v>
      </c>
    </row>
    <row r="7" spans="1:18" x14ac:dyDescent="0.25">
      <c r="A7" t="s">
        <v>34</v>
      </c>
      <c r="B7" s="11"/>
      <c r="C7" t="s">
        <v>5</v>
      </c>
      <c r="D7" s="4">
        <v>0.2</v>
      </c>
      <c r="E7" s="6"/>
      <c r="F7">
        <f t="shared" si="0"/>
        <v>0</v>
      </c>
      <c r="I7" t="s">
        <v>26</v>
      </c>
      <c r="J7" t="s">
        <v>73</v>
      </c>
      <c r="K7" t="s">
        <v>29</v>
      </c>
    </row>
    <row r="8" spans="1:18" x14ac:dyDescent="0.25">
      <c r="A8" t="s">
        <v>34</v>
      </c>
      <c r="B8" s="11"/>
      <c r="C8" t="s">
        <v>6</v>
      </c>
      <c r="D8" s="4">
        <v>0.2</v>
      </c>
      <c r="E8" s="6"/>
      <c r="F8">
        <f t="shared" si="0"/>
        <v>0</v>
      </c>
      <c r="I8" t="s">
        <v>102</v>
      </c>
      <c r="J8" t="s">
        <v>28</v>
      </c>
      <c r="K8" t="s">
        <v>103</v>
      </c>
    </row>
    <row r="9" spans="1:18" x14ac:dyDescent="0.25">
      <c r="A9" t="s">
        <v>34</v>
      </c>
      <c r="B9" s="11"/>
      <c r="C9" t="s">
        <v>7</v>
      </c>
      <c r="D9" s="4">
        <v>0.15</v>
      </c>
      <c r="E9" s="6"/>
      <c r="F9">
        <f t="shared" si="0"/>
        <v>0</v>
      </c>
    </row>
    <row r="10" spans="1:18" x14ac:dyDescent="0.25">
      <c r="A10" t="s">
        <v>34</v>
      </c>
      <c r="B10" s="11"/>
      <c r="C10" t="s">
        <v>8</v>
      </c>
      <c r="D10" s="4">
        <v>0.2</v>
      </c>
      <c r="E10" s="6"/>
      <c r="F10">
        <f t="shared" si="0"/>
        <v>0</v>
      </c>
      <c r="I10" s="2" t="s">
        <v>58</v>
      </c>
    </row>
    <row r="11" spans="1:18" x14ac:dyDescent="0.25">
      <c r="A11" t="s">
        <v>34</v>
      </c>
      <c r="B11" s="11"/>
      <c r="C11" t="s">
        <v>9</v>
      </c>
      <c r="D11" s="4">
        <v>0.15</v>
      </c>
      <c r="E11" s="6"/>
      <c r="F11">
        <f t="shared" si="0"/>
        <v>0</v>
      </c>
      <c r="I11" s="13" t="s">
        <v>53</v>
      </c>
      <c r="J11" s="13" t="s">
        <v>54</v>
      </c>
    </row>
    <row r="12" spans="1:18" x14ac:dyDescent="0.25">
      <c r="A12" t="s">
        <v>34</v>
      </c>
      <c r="B12" s="11"/>
      <c r="C12" t="s">
        <v>10</v>
      </c>
      <c r="D12" s="4">
        <v>0.1</v>
      </c>
      <c r="E12" s="6"/>
      <c r="F12">
        <f t="shared" si="0"/>
        <v>0</v>
      </c>
      <c r="I12" t="s">
        <v>77</v>
      </c>
      <c r="J12" t="s">
        <v>55</v>
      </c>
    </row>
    <row r="13" spans="1:18" x14ac:dyDescent="0.25">
      <c r="A13" t="s">
        <v>34</v>
      </c>
      <c r="B13" s="11"/>
      <c r="C13" t="s">
        <v>11</v>
      </c>
      <c r="D13" s="4">
        <v>0.2</v>
      </c>
      <c r="E13" s="6"/>
      <c r="F13">
        <f t="shared" si="0"/>
        <v>0</v>
      </c>
      <c r="I13" t="s">
        <v>78</v>
      </c>
      <c r="J13" t="s">
        <v>56</v>
      </c>
    </row>
    <row r="14" spans="1:18" x14ac:dyDescent="0.25">
      <c r="A14" t="s">
        <v>34</v>
      </c>
      <c r="B14" s="11"/>
      <c r="C14" t="s">
        <v>12</v>
      </c>
      <c r="D14" s="4">
        <v>0.05</v>
      </c>
      <c r="E14" s="6"/>
      <c r="F14">
        <f t="shared" si="0"/>
        <v>0</v>
      </c>
      <c r="I14" t="s">
        <v>79</v>
      </c>
      <c r="J14" t="s">
        <v>80</v>
      </c>
    </row>
    <row r="15" spans="1:18" x14ac:dyDescent="0.25">
      <c r="A15" t="s">
        <v>34</v>
      </c>
      <c r="B15" s="11"/>
      <c r="C15" t="s">
        <v>13</v>
      </c>
      <c r="D15" s="4">
        <v>0.1</v>
      </c>
      <c r="E15" s="6"/>
      <c r="F15">
        <f t="shared" si="0"/>
        <v>0</v>
      </c>
      <c r="I15" t="s">
        <v>81</v>
      </c>
      <c r="J15" t="s">
        <v>82</v>
      </c>
    </row>
    <row r="16" spans="1:18" x14ac:dyDescent="0.25">
      <c r="A16" t="s">
        <v>34</v>
      </c>
      <c r="B16" s="11"/>
      <c r="C16" t="s">
        <v>14</v>
      </c>
      <c r="D16" s="4">
        <v>0.05</v>
      </c>
      <c r="E16" s="6"/>
      <c r="F16">
        <f t="shared" si="0"/>
        <v>0</v>
      </c>
      <c r="I16" t="s">
        <v>83</v>
      </c>
      <c r="J16" t="s">
        <v>57</v>
      </c>
    </row>
    <row r="17" spans="1:9" x14ac:dyDescent="0.25">
      <c r="A17" s="2" t="s">
        <v>36</v>
      </c>
      <c r="B17" s="12"/>
      <c r="E17" s="6"/>
      <c r="H17" s="2">
        <f>SUM(F4:F16)</f>
        <v>0</v>
      </c>
      <c r="I17" s="2" t="s">
        <v>69</v>
      </c>
    </row>
    <row r="18" spans="1:9" x14ac:dyDescent="0.25">
      <c r="A18" t="s">
        <v>35</v>
      </c>
      <c r="B18" s="11"/>
      <c r="C18" t="s">
        <v>15</v>
      </c>
      <c r="D18" s="1">
        <v>0.4</v>
      </c>
      <c r="E18" s="6"/>
      <c r="F18">
        <f t="shared" si="0"/>
        <v>0</v>
      </c>
      <c r="H18" s="5" t="e">
        <f>D60</f>
        <v>#DIV/0!</v>
      </c>
      <c r="I18" s="2" t="s">
        <v>70</v>
      </c>
    </row>
    <row r="19" spans="1:9" x14ac:dyDescent="0.25">
      <c r="A19" t="s">
        <v>35</v>
      </c>
      <c r="B19" s="11"/>
      <c r="C19" t="s">
        <v>16</v>
      </c>
      <c r="D19" s="1">
        <v>0.4</v>
      </c>
      <c r="E19" s="6"/>
      <c r="F19">
        <f t="shared" si="0"/>
        <v>0</v>
      </c>
    </row>
    <row r="20" spans="1:9" x14ac:dyDescent="0.25">
      <c r="A20" t="s">
        <v>35</v>
      </c>
      <c r="B20" s="11"/>
      <c r="C20" t="s">
        <v>17</v>
      </c>
      <c r="D20" s="1">
        <v>0.4</v>
      </c>
      <c r="E20" s="6"/>
      <c r="F20">
        <f t="shared" si="0"/>
        <v>0</v>
      </c>
    </row>
    <row r="21" spans="1:9" x14ac:dyDescent="0.25">
      <c r="A21" t="s">
        <v>35</v>
      </c>
      <c r="B21" s="11"/>
      <c r="C21" t="s">
        <v>18</v>
      </c>
      <c r="D21" s="1">
        <v>0.4</v>
      </c>
      <c r="E21" s="6"/>
      <c r="F21">
        <f t="shared" si="0"/>
        <v>0</v>
      </c>
    </row>
    <row r="22" spans="1:9" x14ac:dyDescent="0.25">
      <c r="A22" s="2" t="s">
        <v>40</v>
      </c>
      <c r="B22" s="12"/>
      <c r="E22" s="6"/>
    </row>
    <row r="23" spans="1:9" x14ac:dyDescent="0.25">
      <c r="A23" t="s">
        <v>35</v>
      </c>
      <c r="B23" s="11"/>
      <c r="C23" t="s">
        <v>37</v>
      </c>
      <c r="D23" s="1">
        <v>0.4</v>
      </c>
      <c r="E23" s="6"/>
      <c r="F23">
        <f t="shared" si="0"/>
        <v>0</v>
      </c>
    </row>
    <row r="24" spans="1:9" x14ac:dyDescent="0.25">
      <c r="A24" t="s">
        <v>35</v>
      </c>
      <c r="B24" s="11"/>
      <c r="C24" t="s">
        <v>38</v>
      </c>
      <c r="D24" s="1">
        <v>0.4</v>
      </c>
      <c r="E24" s="6"/>
      <c r="F24">
        <f t="shared" si="0"/>
        <v>0</v>
      </c>
    </row>
    <row r="25" spans="1:9" x14ac:dyDescent="0.25">
      <c r="A25" t="s">
        <v>35</v>
      </c>
      <c r="B25" s="11"/>
      <c r="C25" t="s">
        <v>39</v>
      </c>
      <c r="D25" s="1">
        <v>0.4</v>
      </c>
      <c r="E25" s="6"/>
      <c r="F25">
        <f t="shared" si="0"/>
        <v>0</v>
      </c>
    </row>
    <row r="26" spans="1:9" x14ac:dyDescent="0.25">
      <c r="A26" s="2" t="s">
        <v>41</v>
      </c>
      <c r="B26" s="12"/>
      <c r="E26" s="6"/>
    </row>
    <row r="27" spans="1:9" x14ac:dyDescent="0.25">
      <c r="A27" t="s">
        <v>35</v>
      </c>
      <c r="B27" s="11"/>
      <c r="C27" t="s">
        <v>42</v>
      </c>
      <c r="D27" s="1">
        <v>0.4</v>
      </c>
      <c r="E27" s="6"/>
      <c r="F27">
        <f t="shared" si="0"/>
        <v>0</v>
      </c>
    </row>
    <row r="28" spans="1:9" x14ac:dyDescent="0.25">
      <c r="A28" t="s">
        <v>35</v>
      </c>
      <c r="B28" s="11"/>
      <c r="C28" t="s">
        <v>43</v>
      </c>
      <c r="D28" s="1">
        <v>0.4</v>
      </c>
      <c r="E28" s="6"/>
      <c r="F28">
        <f t="shared" si="0"/>
        <v>0</v>
      </c>
    </row>
    <row r="29" spans="1:9" x14ac:dyDescent="0.25">
      <c r="A29" s="14" t="s">
        <v>35</v>
      </c>
      <c r="B29" s="15"/>
      <c r="C29" s="14" t="s">
        <v>84</v>
      </c>
      <c r="D29" s="16">
        <v>0.4</v>
      </c>
      <c r="E29" s="6"/>
      <c r="F29">
        <f t="shared" si="0"/>
        <v>0</v>
      </c>
    </row>
    <row r="30" spans="1:9" x14ac:dyDescent="0.25">
      <c r="A30" s="2" t="s">
        <v>44</v>
      </c>
      <c r="B30" s="12"/>
      <c r="E30" s="6"/>
    </row>
    <row r="31" spans="1:9" x14ac:dyDescent="0.25">
      <c r="A31" t="s">
        <v>48</v>
      </c>
      <c r="B31" s="11"/>
      <c r="C31" t="s">
        <v>45</v>
      </c>
      <c r="D31" s="1">
        <v>0.6</v>
      </c>
      <c r="E31" s="6"/>
      <c r="F31">
        <f t="shared" si="0"/>
        <v>0</v>
      </c>
    </row>
    <row r="32" spans="1:9" x14ac:dyDescent="0.25">
      <c r="A32" t="s">
        <v>48</v>
      </c>
      <c r="B32" s="11"/>
      <c r="C32" t="s">
        <v>46</v>
      </c>
      <c r="D32" s="1">
        <v>0.6</v>
      </c>
      <c r="E32" s="6"/>
      <c r="F32">
        <f t="shared" si="0"/>
        <v>0</v>
      </c>
    </row>
    <row r="33" spans="1:6" x14ac:dyDescent="0.25">
      <c r="A33" t="s">
        <v>48</v>
      </c>
      <c r="B33" s="11"/>
      <c r="C33" t="s">
        <v>47</v>
      </c>
      <c r="D33" s="1">
        <v>0.6</v>
      </c>
      <c r="E33" s="6"/>
      <c r="F33">
        <f t="shared" si="0"/>
        <v>0</v>
      </c>
    </row>
    <row r="34" spans="1:6" x14ac:dyDescent="0.25">
      <c r="A34" s="2" t="s">
        <v>49</v>
      </c>
      <c r="B34" s="12"/>
      <c r="E34" s="6"/>
      <c r="F34">
        <f t="shared" si="0"/>
        <v>0</v>
      </c>
    </row>
    <row r="35" spans="1:6" x14ac:dyDescent="0.25">
      <c r="A35" t="s">
        <v>48</v>
      </c>
      <c r="B35" s="11"/>
      <c r="C35" t="s">
        <v>50</v>
      </c>
      <c r="D35" s="1">
        <v>0.6</v>
      </c>
      <c r="E35" s="6"/>
      <c r="F35">
        <f t="shared" si="0"/>
        <v>0</v>
      </c>
    </row>
    <row r="36" spans="1:6" x14ac:dyDescent="0.25">
      <c r="A36" t="s">
        <v>48</v>
      </c>
      <c r="B36" s="11"/>
      <c r="C36" t="s">
        <v>51</v>
      </c>
      <c r="D36" s="1">
        <v>0.6</v>
      </c>
      <c r="E36" s="6"/>
      <c r="F36">
        <f t="shared" si="0"/>
        <v>0</v>
      </c>
    </row>
    <row r="37" spans="1:6" x14ac:dyDescent="0.25">
      <c r="A37" t="s">
        <v>48</v>
      </c>
      <c r="B37" s="11"/>
      <c r="C37" t="s">
        <v>52</v>
      </c>
      <c r="D37" s="1">
        <v>0.6</v>
      </c>
      <c r="E37" s="6"/>
      <c r="F37">
        <f t="shared" si="0"/>
        <v>0</v>
      </c>
    </row>
    <row r="38" spans="1:6" x14ac:dyDescent="0.25">
      <c r="A38" s="18" t="s">
        <v>85</v>
      </c>
      <c r="B38" s="18"/>
      <c r="C38" s="18"/>
      <c r="D38" s="18"/>
    </row>
    <row r="39" spans="1:6" x14ac:dyDescent="0.25">
      <c r="A39" t="s">
        <v>86</v>
      </c>
      <c r="B39" s="11"/>
      <c r="C39" t="s">
        <v>87</v>
      </c>
      <c r="D39" s="1">
        <v>0.6</v>
      </c>
      <c r="F39">
        <f t="shared" si="0"/>
        <v>0</v>
      </c>
    </row>
    <row r="40" spans="1:6" x14ac:dyDescent="0.25">
      <c r="A40" t="s">
        <v>86</v>
      </c>
      <c r="B40" s="11"/>
      <c r="C40" t="s">
        <v>88</v>
      </c>
      <c r="D40" s="1">
        <v>0.6</v>
      </c>
      <c r="F40">
        <f t="shared" si="0"/>
        <v>0</v>
      </c>
    </row>
    <row r="41" spans="1:6" x14ac:dyDescent="0.25">
      <c r="A41" t="s">
        <v>86</v>
      </c>
      <c r="B41" s="11"/>
      <c r="C41" t="s">
        <v>89</v>
      </c>
      <c r="D41" s="1">
        <v>0.6</v>
      </c>
      <c r="F41">
        <f t="shared" si="0"/>
        <v>0</v>
      </c>
    </row>
    <row r="42" spans="1:6" x14ac:dyDescent="0.25">
      <c r="A42" t="s">
        <v>86</v>
      </c>
      <c r="B42" s="11"/>
      <c r="C42" t="s">
        <v>90</v>
      </c>
      <c r="D42" s="1">
        <v>0.6</v>
      </c>
      <c r="F42">
        <f t="shared" si="0"/>
        <v>0</v>
      </c>
    </row>
    <row r="43" spans="1:6" x14ac:dyDescent="0.25">
      <c r="A43" s="18" t="s">
        <v>91</v>
      </c>
      <c r="B43" s="18"/>
      <c r="C43" s="18"/>
      <c r="D43" s="18"/>
    </row>
    <row r="44" spans="1:6" x14ac:dyDescent="0.25">
      <c r="A44" t="s">
        <v>86</v>
      </c>
      <c r="B44" s="11"/>
      <c r="C44" t="s">
        <v>92</v>
      </c>
      <c r="D44" s="1">
        <v>0.6</v>
      </c>
      <c r="F44">
        <f t="shared" si="0"/>
        <v>0</v>
      </c>
    </row>
    <row r="45" spans="1:6" x14ac:dyDescent="0.25">
      <c r="A45" t="s">
        <v>86</v>
      </c>
      <c r="B45" s="11"/>
      <c r="C45" t="s">
        <v>93</v>
      </c>
      <c r="D45" s="1">
        <v>0.6</v>
      </c>
      <c r="F45">
        <f t="shared" si="0"/>
        <v>0</v>
      </c>
    </row>
    <row r="46" spans="1:6" x14ac:dyDescent="0.25">
      <c r="A46" t="s">
        <v>86</v>
      </c>
      <c r="B46" s="11"/>
      <c r="C46" t="s">
        <v>94</v>
      </c>
      <c r="D46" s="1">
        <v>0.6</v>
      </c>
      <c r="F46">
        <f t="shared" si="0"/>
        <v>0</v>
      </c>
    </row>
    <row r="47" spans="1:6" x14ac:dyDescent="0.25">
      <c r="A47" t="s">
        <v>86</v>
      </c>
      <c r="B47" s="11"/>
      <c r="C47" t="s">
        <v>90</v>
      </c>
      <c r="D47" s="1">
        <v>0.6</v>
      </c>
      <c r="F47">
        <f t="shared" si="0"/>
        <v>0</v>
      </c>
    </row>
    <row r="49" spans="1:4" x14ac:dyDescent="0.25">
      <c r="A49" s="2" t="s">
        <v>59</v>
      </c>
      <c r="B49" s="2"/>
    </row>
    <row r="50" spans="1:4" x14ac:dyDescent="0.25">
      <c r="C50" t="s">
        <v>95</v>
      </c>
      <c r="D50">
        <f>COUNTIFS(B4:B47,"Releváns",A4:A47,"Gazdasági")</f>
        <v>0</v>
      </c>
    </row>
    <row r="51" spans="1:4" x14ac:dyDescent="0.25">
      <c r="C51" t="s">
        <v>96</v>
      </c>
      <c r="D51">
        <f>COUNTIFS(B4:B47,"Releváns",A4:A47,"Környezeti")</f>
        <v>0</v>
      </c>
    </row>
    <row r="52" spans="1:4" x14ac:dyDescent="0.25">
      <c r="C52" t="s">
        <v>97</v>
      </c>
      <c r="D52">
        <f>COUNTIFS(B5:B47,"Releváns",A5:A47,"Társadalmi")</f>
        <v>0</v>
      </c>
    </row>
    <row r="53" spans="1:4" x14ac:dyDescent="0.25">
      <c r="C53" t="s">
        <v>60</v>
      </c>
      <c r="D53">
        <f>SUMIFS(E2:E47,A2:A47,"Gazdasági")</f>
        <v>0</v>
      </c>
    </row>
    <row r="54" spans="1:4" x14ac:dyDescent="0.25">
      <c r="C54" t="s">
        <v>61</v>
      </c>
      <c r="D54">
        <f>SUMIFS(E2:E47,A2:A47,"Társadalmi")</f>
        <v>0</v>
      </c>
    </row>
    <row r="55" spans="1:4" x14ac:dyDescent="0.25">
      <c r="C55" t="s">
        <v>98</v>
      </c>
      <c r="D55">
        <f>SUMIFS(E3:E48,A3:A48,"Környezeti")</f>
        <v>0</v>
      </c>
    </row>
    <row r="56" spans="1:4" x14ac:dyDescent="0.25">
      <c r="C56" t="s">
        <v>62</v>
      </c>
      <c r="D56" s="4">
        <v>0.4</v>
      </c>
    </row>
    <row r="57" spans="1:4" x14ac:dyDescent="0.25">
      <c r="C57" t="s">
        <v>63</v>
      </c>
      <c r="D57" s="4">
        <v>0.6</v>
      </c>
    </row>
    <row r="58" spans="1:4" x14ac:dyDescent="0.25">
      <c r="C58" t="s">
        <v>99</v>
      </c>
      <c r="D58" s="4">
        <v>0.6</v>
      </c>
    </row>
    <row r="59" spans="1:4" x14ac:dyDescent="0.25">
      <c r="C59" s="9" t="s">
        <v>71</v>
      </c>
      <c r="D59" s="10" t="e">
        <f>((D53/D50)*D56)+((D54/D51)*D57)+(D55/D52*D58)</f>
        <v>#DIV/0!</v>
      </c>
    </row>
    <row r="60" spans="1:4" x14ac:dyDescent="0.25">
      <c r="C60" s="2" t="s">
        <v>72</v>
      </c>
      <c r="D60" s="5" t="e">
        <f>D59*1.2</f>
        <v>#DIV/0!</v>
      </c>
    </row>
  </sheetData>
  <mergeCells count="3">
    <mergeCell ref="E1:F1"/>
    <mergeCell ref="A38:D38"/>
    <mergeCell ref="A43:D43"/>
  </mergeCells>
  <dataValidations disablePrompts="1" count="1">
    <dataValidation type="list" allowBlank="1" showInputMessage="1" showErrorMessage="1" sqref="B31:B33 B4:B16 B18:B21 B23:B25 B27:B29 B35:B37">
      <formula1>$R$3:$R$5</formula1>
    </dataValidation>
  </dataValidations>
  <pageMargins left="0.70866141732283472" right="0.70866141732283472" top="1.40625" bottom="0.74803149606299213" header="0.15748031496062992" footer="0.31496062992125984"/>
  <pageSetup paperSize="8" scale="74" orientation="landscape" r:id="rId1"/>
  <headerFooter>
    <oddHeader>&amp;L&amp;G</oddHeader>
  </headerFooter>
  <colBreaks count="1" manualBreakCount="1">
    <brk id="1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Értékelő táblázat</vt:lpstr>
      <vt:lpstr>'Értékelő táblázat'!Nyomtatási_terület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 Bardocz</dc:creator>
  <cp:lastModifiedBy>Boross Viktor</cp:lastModifiedBy>
  <cp:lastPrinted>2026-03-09T13:13:44Z</cp:lastPrinted>
  <dcterms:created xsi:type="dcterms:W3CDTF">2015-06-05T18:17:20Z</dcterms:created>
  <dcterms:modified xsi:type="dcterms:W3CDTF">2026-03-09T13:24:39Z</dcterms:modified>
</cp:coreProperties>
</file>